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5" windowWidth="18195" windowHeight="1278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Sheet1!$A$3:$J$12</definedName>
  </definedNames>
  <calcPr calcId="145621"/>
</workbook>
</file>

<file path=xl/calcChain.xml><?xml version="1.0" encoding="utf-8"?>
<calcChain xmlns="http://schemas.openxmlformats.org/spreadsheetml/2006/main">
  <c r="F30" i="1" l="1"/>
  <c r="F29" i="1"/>
  <c r="F28" i="1"/>
  <c r="D30" i="1"/>
  <c r="D29" i="1"/>
  <c r="D28" i="1"/>
  <c r="B30" i="1"/>
  <c r="B29" i="1"/>
  <c r="B28" i="1"/>
  <c r="J11" i="1"/>
  <c r="J10" i="1"/>
  <c r="J3" i="1"/>
  <c r="J5" i="1"/>
  <c r="J4" i="1"/>
  <c r="J9" i="1"/>
  <c r="J6" i="1"/>
  <c r="J8" i="1"/>
  <c r="J7" i="1"/>
  <c r="J12" i="1"/>
  <c r="G14" i="1"/>
  <c r="H14" i="1"/>
  <c r="I14" i="1"/>
  <c r="B14" i="1"/>
  <c r="J14" i="1" l="1"/>
</calcChain>
</file>

<file path=xl/sharedStrings.xml><?xml version="1.0" encoding="utf-8"?>
<sst xmlns="http://schemas.openxmlformats.org/spreadsheetml/2006/main" count="55" uniqueCount="31">
  <si>
    <t>Athlete</t>
  </si>
  <si>
    <t>Age</t>
  </si>
  <si>
    <t>Country</t>
  </si>
  <si>
    <t>Year</t>
  </si>
  <si>
    <t>Closing Ceremony Date</t>
  </si>
  <si>
    <t>Sport</t>
  </si>
  <si>
    <t>Gold Medals</t>
  </si>
  <si>
    <t>Silver Medals</t>
  </si>
  <si>
    <t>Bronze Medals</t>
  </si>
  <si>
    <t>Total Medals</t>
  </si>
  <si>
    <t>Michael Phelps</t>
  </si>
  <si>
    <t>United States</t>
  </si>
  <si>
    <t>Swimming</t>
  </si>
  <si>
    <t>Natalie Coughlin</t>
  </si>
  <si>
    <t>Aleksey Nemov</t>
  </si>
  <si>
    <t>Russia</t>
  </si>
  <si>
    <t>Gymnastics</t>
  </si>
  <si>
    <t>Alicia Coutts</t>
  </si>
  <si>
    <t>Australia</t>
  </si>
  <si>
    <t>Missy Franklin</t>
  </si>
  <si>
    <t>Ryan Lochte</t>
  </si>
  <si>
    <t>Allison Schmitt</t>
  </si>
  <si>
    <t>Medals Won by Olympic Athletes</t>
  </si>
  <si>
    <t>Average</t>
  </si>
  <si>
    <t>-</t>
  </si>
  <si>
    <t>Medal Type</t>
  </si>
  <si>
    <t>Silver</t>
  </si>
  <si>
    <t>Gold</t>
  </si>
  <si>
    <t>Bronze</t>
  </si>
  <si>
    <t>Notes:</t>
  </si>
  <si>
    <t>Data adapted from: http://www.tableausoftware.com/public/community/sample-data-sets#medals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</si>
</sst>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36"/>
      <color rgb="FFFFFF00"/>
      <name val="Calibri"/>
      <family val="2"/>
      <scheme val="minor"/>
    </font>
    <font>
      <b/>
      <sz val="16"/>
      <color rgb="FFFFFF0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/>
        <bgColor indexed="64"/>
      </patternFill>
    </fill>
    <fill>
      <patternFill patternType="solid">
        <fgColor theme="3" tint="0.39994506668294322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0"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13" xfId="0" applyBorder="1" applyAlignment="1">
      <alignment horizontal="center"/>
    </xf>
    <xf numFmtId="0" fontId="0" fillId="0" borderId="14" xfId="0" applyNumberFormat="1" applyBorder="1" applyAlignment="1">
      <alignment horizontal="center"/>
    </xf>
    <xf numFmtId="0" fontId="0" fillId="0" borderId="14" xfId="0" applyBorder="1" applyAlignment="1">
      <alignment horizontal="center"/>
    </xf>
    <xf numFmtId="49" fontId="0" fillId="0" borderId="14" xfId="0" applyNumberFormat="1" applyBorder="1" applyAlignment="1">
      <alignment horizontal="center"/>
    </xf>
    <xf numFmtId="14" fontId="0" fillId="0" borderId="14" xfId="0" applyNumberFormat="1" applyBorder="1" applyAlignment="1">
      <alignment horizontal="center"/>
    </xf>
    <xf numFmtId="0" fontId="0" fillId="0" borderId="15" xfId="0" applyBorder="1" applyAlignment="1">
      <alignment horizontal="center"/>
    </xf>
    <xf numFmtId="0" fontId="17" fillId="34" borderId="0" xfId="0" applyFont="1" applyFill="1" applyBorder="1" applyAlignment="1">
      <alignment horizontal="center"/>
    </xf>
    <xf numFmtId="0" fontId="19" fillId="33" borderId="10" xfId="0" applyFont="1" applyFill="1" applyBorder="1" applyAlignment="1">
      <alignment horizontal="center" vertical="center"/>
    </xf>
    <xf numFmtId="0" fontId="19" fillId="33" borderId="11" xfId="0" applyFont="1" applyFill="1" applyBorder="1" applyAlignment="1">
      <alignment horizontal="center" vertical="center"/>
    </xf>
    <xf numFmtId="0" fontId="19" fillId="33" borderId="12" xfId="0" applyFont="1" applyFill="1" applyBorder="1" applyAlignment="1">
      <alignment horizontal="center" vertical="center"/>
    </xf>
    <xf numFmtId="0" fontId="13" fillId="35" borderId="0" xfId="0" applyFont="1" applyFill="1" applyAlignment="1">
      <alignment horizontal="center"/>
    </xf>
    <xf numFmtId="0" fontId="17" fillId="35" borderId="0" xfId="0" applyFont="1" applyFill="1" applyAlignment="1">
      <alignment horizontal="center"/>
    </xf>
    <xf numFmtId="0" fontId="20" fillId="35" borderId="16" xfId="0" applyFont="1" applyFill="1" applyBorder="1" applyAlignment="1">
      <alignment horizontal="center"/>
    </xf>
    <xf numFmtId="0" fontId="20" fillId="35" borderId="16" xfId="0" applyFont="1" applyFill="1" applyBorder="1" applyAlignment="1">
      <alignment horizontal="center"/>
    </xf>
    <xf numFmtId="0" fontId="18" fillId="36" borderId="16" xfId="0" applyFont="1" applyFill="1" applyBorder="1" applyAlignment="1">
      <alignment horizontal="center"/>
    </xf>
    <xf numFmtId="0" fontId="18" fillId="36" borderId="16" xfId="0" applyFont="1" applyFill="1" applyBorder="1" applyAlignment="1">
      <alignment horizontal="center"/>
    </xf>
    <xf numFmtId="0" fontId="0" fillId="0" borderId="0" xfId="0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3" tint="0.39994506668294322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9" formatCode="mm/dd/yyyy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en-US" sz="2400"/>
              <a:t>Countries vs. Medals</a:t>
            </a:r>
          </a:p>
        </c:rich>
      </c:tx>
      <c:layout/>
      <c:overlay val="1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1"/>
          <c:order val="0"/>
          <c:tx>
            <c:strRef>
              <c:f>Sheet1!$A$28</c:f>
              <c:strCache>
                <c:ptCount val="1"/>
                <c:pt idx="0">
                  <c:v>Gold</c:v>
                </c:pt>
              </c:strCache>
            </c:strRef>
          </c:tx>
          <c:invertIfNegative val="0"/>
          <c:cat>
            <c:strRef>
              <c:f>(Sheet1!$B$27,Sheet1!$D$27,Sheet1!$F$27)</c:f>
              <c:strCache>
                <c:ptCount val="3"/>
                <c:pt idx="0">
                  <c:v>United States</c:v>
                </c:pt>
                <c:pt idx="1">
                  <c:v>Russia</c:v>
                </c:pt>
                <c:pt idx="2">
                  <c:v>Australia</c:v>
                </c:pt>
              </c:strCache>
            </c:strRef>
          </c:cat>
          <c:val>
            <c:numRef>
              <c:f>(Sheet1!$B$28,Sheet1!$D$28,Sheet1!$F$28)</c:f>
              <c:numCache>
                <c:formatCode>General</c:formatCode>
                <c:ptCount val="3"/>
                <c:pt idx="0">
                  <c:v>30</c:v>
                </c:pt>
                <c:pt idx="1">
                  <c:v>2</c:v>
                </c:pt>
                <c:pt idx="2">
                  <c:v>1</c:v>
                </c:pt>
              </c:numCache>
            </c:numRef>
          </c:val>
        </c:ser>
        <c:ser>
          <c:idx val="2"/>
          <c:order val="1"/>
          <c:tx>
            <c:strRef>
              <c:f>Sheet1!$A$29</c:f>
              <c:strCache>
                <c:ptCount val="1"/>
                <c:pt idx="0">
                  <c:v>Silver</c:v>
                </c:pt>
              </c:strCache>
            </c:strRef>
          </c:tx>
          <c:invertIfNegative val="0"/>
          <c:cat>
            <c:strRef>
              <c:f>(Sheet1!$B$27,Sheet1!$D$27,Sheet1!$F$27)</c:f>
              <c:strCache>
                <c:ptCount val="3"/>
                <c:pt idx="0">
                  <c:v>United States</c:v>
                </c:pt>
                <c:pt idx="1">
                  <c:v>Russia</c:v>
                </c:pt>
                <c:pt idx="2">
                  <c:v>Australia</c:v>
                </c:pt>
              </c:strCache>
            </c:strRef>
          </c:cat>
          <c:val>
            <c:numRef>
              <c:f>(Sheet1!$B$29,Sheet1!$D$29,Sheet1!$F$29)</c:f>
              <c:numCache>
                <c:formatCode>General</c:formatCode>
                <c:ptCount val="3"/>
                <c:pt idx="0">
                  <c:v>9</c:v>
                </c:pt>
                <c:pt idx="1">
                  <c:v>1</c:v>
                </c:pt>
                <c:pt idx="2">
                  <c:v>3</c:v>
                </c:pt>
              </c:numCache>
            </c:numRef>
          </c:val>
        </c:ser>
        <c:ser>
          <c:idx val="3"/>
          <c:order val="2"/>
          <c:tx>
            <c:strRef>
              <c:f>Sheet1!$A$30</c:f>
              <c:strCache>
                <c:ptCount val="1"/>
                <c:pt idx="0">
                  <c:v>Bronze</c:v>
                </c:pt>
              </c:strCache>
            </c:strRef>
          </c:tx>
          <c:invertIfNegative val="0"/>
          <c:cat>
            <c:strRef>
              <c:f>(Sheet1!$B$27,Sheet1!$D$27,Sheet1!$F$27)</c:f>
              <c:strCache>
                <c:ptCount val="3"/>
                <c:pt idx="0">
                  <c:v>United States</c:v>
                </c:pt>
                <c:pt idx="1">
                  <c:v>Russia</c:v>
                </c:pt>
                <c:pt idx="2">
                  <c:v>Australia</c:v>
                </c:pt>
              </c:strCache>
            </c:strRef>
          </c:cat>
          <c:val>
            <c:numRef>
              <c:f>(Sheet1!$B$30,Sheet1!$D$30,Sheet1!$F$30)</c:f>
              <c:numCache>
                <c:formatCode>General</c:formatCode>
                <c:ptCount val="3"/>
                <c:pt idx="0">
                  <c:v>9</c:v>
                </c:pt>
                <c:pt idx="1">
                  <c:v>3</c:v>
                </c:pt>
                <c:pt idx="2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0657280"/>
        <c:axId val="190658816"/>
        <c:axId val="0"/>
      </c:bar3DChart>
      <c:catAx>
        <c:axId val="1906572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Countries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190658816"/>
        <c:crosses val="autoZero"/>
        <c:auto val="1"/>
        <c:lblAlgn val="ctr"/>
        <c:lblOffset val="100"/>
        <c:noMultiLvlLbl val="0"/>
      </c:catAx>
      <c:valAx>
        <c:axId val="19065881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 of Medals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9065728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7" Type="http://schemas.openxmlformats.org/officeDocument/2006/relationships/chart" Target="../charts/chart1.xml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6" Type="http://schemas.microsoft.com/office/2007/relationships/hdphoto" Target="../media/hdphoto3.wdp"/><Relationship Id="rId5" Type="http://schemas.openxmlformats.org/officeDocument/2006/relationships/image" Target="../media/image3.png"/><Relationship Id="rId4" Type="http://schemas.microsoft.com/office/2007/relationships/hdphoto" Target="../media/hdphoto2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685801</xdr:colOff>
      <xdr:row>0</xdr:row>
      <xdr:rowOff>0</xdr:rowOff>
    </xdr:from>
    <xdr:to>
      <xdr:col>1</xdr:col>
      <xdr:colOff>753255</xdr:colOff>
      <xdr:row>1</xdr:row>
      <xdr:rowOff>28575</xdr:rowOff>
    </xdr:to>
    <xdr:pic>
      <xdr:nvPicPr>
        <xdr:cNvPr id="2" name="irc_mi" descr="http://image.chatsports.com/logo_thumbs/olympics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7750" b="80000" l="3813" r="97625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1" y="0"/>
          <a:ext cx="1129772" cy="847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324734</xdr:colOff>
      <xdr:row>0</xdr:row>
      <xdr:rowOff>177942</xdr:rowOff>
    </xdr:from>
    <xdr:to>
      <xdr:col>9</xdr:col>
      <xdr:colOff>85847</xdr:colOff>
      <xdr:row>0</xdr:row>
      <xdr:rowOff>788768</xdr:rowOff>
    </xdr:to>
    <xdr:pic>
      <xdr:nvPicPr>
        <xdr:cNvPr id="4" name="irc_mi" descr="http://www.varbak.com/galeri/me%C5%9Fale-k918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backgroundRemoval t="0" b="100000" l="18500" r="785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416745" flipH="1">
          <a:off x="8695528" y="177942"/>
          <a:ext cx="1016172" cy="6108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649941</xdr:colOff>
      <xdr:row>15</xdr:row>
      <xdr:rowOff>105737</xdr:rowOff>
    </xdr:from>
    <xdr:to>
      <xdr:col>6</xdr:col>
      <xdr:colOff>303439</xdr:colOff>
      <xdr:row>26</xdr:row>
      <xdr:rowOff>203286</xdr:rowOff>
    </xdr:to>
    <xdr:pic>
      <xdr:nvPicPr>
        <xdr:cNvPr id="6" name="Picture 5" descr="http://pbskids.org/itsmylife/blog/medals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5"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backgroundRemoval t="0" b="100000" l="0" r="100000">
                      <a14:foregroundMark x1="51069" y1="75789" x2="47743" y2="62807"/>
                      <a14:foregroundMark x1="81710" y1="78596" x2="81473" y2="63158"/>
                      <a14:foregroundMark x1="85748" y1="86667" x2="85748" y2="86667"/>
                      <a14:foregroundMark x1="16865" y1="82807" x2="15914" y2="60702"/>
                      <a14:foregroundMark x1="49406" y1="50175" x2="49406" y2="50175"/>
                      <a14:foregroundMark x1="51306" y1="47368" x2="51306" y2="47368"/>
                      <a14:foregroundMark x1="47506" y1="47018" x2="47506" y2="47018"/>
                      <a14:foregroundMark x1="47031" y1="44211" x2="47031" y2="44211"/>
                      <a14:foregroundMark x1="81948" y1="50877" x2="81948" y2="50877"/>
                      <a14:foregroundMark x1="82185" y1="48421" x2="82185" y2="48421"/>
                      <a14:foregroundMark x1="83610" y1="47018" x2="83610" y2="47018"/>
                      <a14:foregroundMark x1="84561" y1="44561" x2="84561" y2="44561"/>
                      <a14:foregroundMark x1="84798" y1="42456" x2="84798" y2="42456"/>
                      <a14:foregroundMark x1="79097" y1="43509" x2="79097" y2="43509"/>
                      <a14:foregroundMark x1="52019" y1="44561" x2="52019" y2="44561"/>
                      <a14:foregroundMark x1="46318" y1="43860" x2="46318" y2="43860"/>
                      <a14:foregroundMark x1="13777" y1="44561" x2="13777" y2="44561"/>
                      <a14:foregroundMark x1="18765" y1="44912" x2="18765" y2="44912"/>
                      <a14:backgroundMark x1="15677" y1="54386" x2="15677" y2="54386"/>
                      <a14:backgroundMark x1="48931" y1="54035" x2="48931" y2="54035"/>
                      <a14:backgroundMark x1="81235" y1="54386" x2="81235" y2="54386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45414"/>
        <a:stretch/>
      </xdr:blipFill>
      <xdr:spPr bwMode="auto">
        <a:xfrm>
          <a:off x="649941" y="3590766"/>
          <a:ext cx="5917586" cy="21930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493058</xdr:colOff>
      <xdr:row>30</xdr:row>
      <xdr:rowOff>145677</xdr:rowOff>
    </xdr:from>
    <xdr:to>
      <xdr:col>6</xdr:col>
      <xdr:colOff>224117</xdr:colOff>
      <xdr:row>48</xdr:row>
      <xdr:rowOff>33619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3" name="Table3" displayName="Table3" ref="A2:J12" totalsRowShown="0" headerRowDxfId="0" dataDxfId="1">
  <autoFilter ref="A2:J12"/>
  <sortState ref="A3:J12">
    <sortCondition ref="G2:G12"/>
  </sortState>
  <tableColumns count="10">
    <tableColumn id="1" name="Athlete" dataDxfId="11"/>
    <tableColumn id="2" name="Age" dataDxfId="10"/>
    <tableColumn id="3" name="Country" dataDxfId="9"/>
    <tableColumn id="4" name="Year" dataDxfId="8"/>
    <tableColumn id="5" name="Closing Ceremony Date" dataDxfId="7"/>
    <tableColumn id="6" name="Sport" dataDxfId="6"/>
    <tableColumn id="7" name="Gold Medals" dataDxfId="5"/>
    <tableColumn id="8" name="Silver Medals" dataDxfId="4"/>
    <tableColumn id="9" name="Bronze Medals" dataDxfId="3"/>
    <tableColumn id="10" name="Total Medals" dataDxfId="2">
      <calculatedColumnFormula>SUM(Table3[[#This Row],[Gold Medals]:[Bronze Medals]])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tabSelected="1" zoomScale="85" zoomScaleNormal="85" workbookViewId="0">
      <selection activeCell="A52" sqref="A52"/>
    </sheetView>
  </sheetViews>
  <sheetFormatPr defaultRowHeight="15" x14ac:dyDescent="0.25"/>
  <cols>
    <col min="1" max="1" width="15.85546875" style="1" bestFit="1" customWidth="1"/>
    <col min="2" max="2" width="13.7109375" style="1" bestFit="1" customWidth="1"/>
    <col min="3" max="3" width="14.5703125" style="1" customWidth="1"/>
    <col min="4" max="4" width="11" style="1" customWidth="1"/>
    <col min="5" max="5" width="25.7109375" style="1" customWidth="1"/>
    <col min="6" max="6" width="13.140625" style="1" customWidth="1"/>
    <col min="7" max="7" width="16.85546875" style="1" bestFit="1" customWidth="1"/>
    <col min="8" max="8" width="17.7109375" style="1" bestFit="1" customWidth="1"/>
    <col min="9" max="9" width="18.85546875" style="1" bestFit="1" customWidth="1"/>
    <col min="10" max="10" width="17" style="1" bestFit="1" customWidth="1"/>
  </cols>
  <sheetData>
    <row r="1" spans="1:10" s="2" customFormat="1" ht="64.5" customHeight="1" thickBot="1" x14ac:dyDescent="0.3">
      <c r="A1" s="10" t="s">
        <v>22</v>
      </c>
      <c r="B1" s="11"/>
      <c r="C1" s="11"/>
      <c r="D1" s="11"/>
      <c r="E1" s="11"/>
      <c r="F1" s="11"/>
      <c r="G1" s="11"/>
      <c r="H1" s="11"/>
      <c r="I1" s="11"/>
      <c r="J1" s="12"/>
    </row>
    <row r="2" spans="1:10" x14ac:dyDescent="0.25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</row>
    <row r="3" spans="1:10" x14ac:dyDescent="0.25">
      <c r="A3" s="3" t="s">
        <v>13</v>
      </c>
      <c r="B3" s="4">
        <v>25</v>
      </c>
      <c r="C3" s="5" t="s">
        <v>11</v>
      </c>
      <c r="D3" s="6">
        <v>2008</v>
      </c>
      <c r="E3" s="7">
        <v>39684</v>
      </c>
      <c r="F3" s="5" t="s">
        <v>12</v>
      </c>
      <c r="G3" s="5">
        <v>1</v>
      </c>
      <c r="H3" s="5">
        <v>2</v>
      </c>
      <c r="I3" s="5">
        <v>3</v>
      </c>
      <c r="J3" s="8">
        <f>SUM(Table3[[#This Row],[Gold Medals]:[Bronze Medals]])</f>
        <v>6</v>
      </c>
    </row>
    <row r="4" spans="1:10" x14ac:dyDescent="0.25">
      <c r="A4" s="3" t="s">
        <v>17</v>
      </c>
      <c r="B4" s="4">
        <v>24</v>
      </c>
      <c r="C4" s="5" t="s">
        <v>18</v>
      </c>
      <c r="D4" s="6">
        <v>2012</v>
      </c>
      <c r="E4" s="7">
        <v>41133</v>
      </c>
      <c r="F4" s="5" t="s">
        <v>12</v>
      </c>
      <c r="G4" s="5">
        <v>1</v>
      </c>
      <c r="H4" s="5">
        <v>3</v>
      </c>
      <c r="I4" s="5">
        <v>1</v>
      </c>
      <c r="J4" s="8">
        <f>SUM(Table3[[#This Row],[Gold Medals]:[Bronze Medals]])</f>
        <v>5</v>
      </c>
    </row>
    <row r="5" spans="1:10" x14ac:dyDescent="0.25">
      <c r="A5" s="3" t="s">
        <v>14</v>
      </c>
      <c r="B5" s="4">
        <v>24</v>
      </c>
      <c r="C5" s="5" t="s">
        <v>15</v>
      </c>
      <c r="D5" s="6">
        <v>2000</v>
      </c>
      <c r="E5" s="7">
        <v>36800</v>
      </c>
      <c r="F5" s="5" t="s">
        <v>16</v>
      </c>
      <c r="G5" s="5">
        <v>2</v>
      </c>
      <c r="H5" s="5">
        <v>1</v>
      </c>
      <c r="I5" s="5">
        <v>3</v>
      </c>
      <c r="J5" s="8">
        <f>SUM(Table3[[#This Row],[Gold Medals]:[Bronze Medals]])</f>
        <v>6</v>
      </c>
    </row>
    <row r="6" spans="1:10" x14ac:dyDescent="0.25">
      <c r="A6" s="3" t="s">
        <v>20</v>
      </c>
      <c r="B6" s="4">
        <v>27</v>
      </c>
      <c r="C6" s="5" t="s">
        <v>11</v>
      </c>
      <c r="D6" s="6">
        <v>2012</v>
      </c>
      <c r="E6" s="7">
        <v>41133</v>
      </c>
      <c r="F6" s="5" t="s">
        <v>12</v>
      </c>
      <c r="G6" s="5">
        <v>2</v>
      </c>
      <c r="H6" s="5">
        <v>2</v>
      </c>
      <c r="I6" s="5">
        <v>1</v>
      </c>
      <c r="J6" s="8">
        <f>SUM(Table3[[#This Row],[Gold Medals]:[Bronze Medals]])</f>
        <v>5</v>
      </c>
    </row>
    <row r="7" spans="1:10" x14ac:dyDescent="0.25">
      <c r="A7" s="3" t="s">
        <v>13</v>
      </c>
      <c r="B7" s="4">
        <v>21</v>
      </c>
      <c r="C7" s="5" t="s">
        <v>11</v>
      </c>
      <c r="D7" s="6">
        <v>2004</v>
      </c>
      <c r="E7" s="7">
        <v>38228</v>
      </c>
      <c r="F7" s="5" t="s">
        <v>12</v>
      </c>
      <c r="G7" s="5">
        <v>2</v>
      </c>
      <c r="H7" s="5">
        <v>2</v>
      </c>
      <c r="I7" s="5">
        <v>1</v>
      </c>
      <c r="J7" s="8">
        <f>SUM(Table3[[#This Row],[Gold Medals]:[Bronze Medals]])</f>
        <v>5</v>
      </c>
    </row>
    <row r="8" spans="1:10" x14ac:dyDescent="0.25">
      <c r="A8" s="3" t="s">
        <v>21</v>
      </c>
      <c r="B8" s="4">
        <v>22</v>
      </c>
      <c r="C8" s="5" t="s">
        <v>11</v>
      </c>
      <c r="D8" s="6">
        <v>2012</v>
      </c>
      <c r="E8" s="7">
        <v>41133</v>
      </c>
      <c r="F8" s="5" t="s">
        <v>12</v>
      </c>
      <c r="G8" s="5">
        <v>3</v>
      </c>
      <c r="H8" s="5">
        <v>1</v>
      </c>
      <c r="I8" s="5">
        <v>1</v>
      </c>
      <c r="J8" s="8">
        <f>SUM(Table3[[#This Row],[Gold Medals]:[Bronze Medals]])</f>
        <v>5</v>
      </c>
    </row>
    <row r="9" spans="1:10" x14ac:dyDescent="0.25">
      <c r="A9" s="3" t="s">
        <v>19</v>
      </c>
      <c r="B9" s="4">
        <v>17</v>
      </c>
      <c r="C9" s="5" t="s">
        <v>11</v>
      </c>
      <c r="D9" s="6">
        <v>2012</v>
      </c>
      <c r="E9" s="7">
        <v>41133</v>
      </c>
      <c r="F9" s="5" t="s">
        <v>12</v>
      </c>
      <c r="G9" s="5">
        <v>4</v>
      </c>
      <c r="H9" s="5">
        <v>0</v>
      </c>
      <c r="I9" s="5">
        <v>1</v>
      </c>
      <c r="J9" s="8">
        <f>SUM(Table3[[#This Row],[Gold Medals]:[Bronze Medals]])</f>
        <v>5</v>
      </c>
    </row>
    <row r="10" spans="1:10" x14ac:dyDescent="0.25">
      <c r="A10" s="3" t="s">
        <v>10</v>
      </c>
      <c r="B10" s="4">
        <v>27</v>
      </c>
      <c r="C10" s="5" t="s">
        <v>11</v>
      </c>
      <c r="D10" s="6">
        <v>2012</v>
      </c>
      <c r="E10" s="7">
        <v>41133</v>
      </c>
      <c r="F10" s="5" t="s">
        <v>12</v>
      </c>
      <c r="G10" s="5">
        <v>4</v>
      </c>
      <c r="H10" s="5">
        <v>2</v>
      </c>
      <c r="I10" s="5">
        <v>0</v>
      </c>
      <c r="J10" s="8">
        <f>SUM(Table3[[#This Row],[Gold Medals]:[Bronze Medals]])</f>
        <v>6</v>
      </c>
    </row>
    <row r="11" spans="1:10" x14ac:dyDescent="0.25">
      <c r="A11" s="3" t="s">
        <v>10</v>
      </c>
      <c r="B11" s="4">
        <v>19</v>
      </c>
      <c r="C11" s="5" t="s">
        <v>11</v>
      </c>
      <c r="D11" s="6">
        <v>2004</v>
      </c>
      <c r="E11" s="7">
        <v>38228</v>
      </c>
      <c r="F11" s="5" t="s">
        <v>12</v>
      </c>
      <c r="G11" s="5">
        <v>6</v>
      </c>
      <c r="H11" s="5">
        <v>0</v>
      </c>
      <c r="I11" s="5">
        <v>2</v>
      </c>
      <c r="J11" s="8">
        <f>SUM(Table3[[#This Row],[Gold Medals]:[Bronze Medals]])</f>
        <v>8</v>
      </c>
    </row>
    <row r="12" spans="1:10" x14ac:dyDescent="0.25">
      <c r="A12" s="3" t="s">
        <v>10</v>
      </c>
      <c r="B12" s="4">
        <v>23</v>
      </c>
      <c r="C12" s="5" t="s">
        <v>11</v>
      </c>
      <c r="D12" s="6">
        <v>2008</v>
      </c>
      <c r="E12" s="7">
        <v>39684</v>
      </c>
      <c r="F12" s="5" t="s">
        <v>12</v>
      </c>
      <c r="G12" s="5">
        <v>8</v>
      </c>
      <c r="H12" s="5">
        <v>0</v>
      </c>
      <c r="I12" s="5">
        <v>0</v>
      </c>
      <c r="J12" s="8">
        <f>SUM(Table3[[#This Row],[Gold Medals]:[Bronze Medals]])</f>
        <v>8</v>
      </c>
    </row>
    <row r="14" spans="1:10" x14ac:dyDescent="0.25">
      <c r="A14" s="13" t="s">
        <v>23</v>
      </c>
      <c r="B14" s="14">
        <f>AVERAGE(B3:B12)</f>
        <v>22.9</v>
      </c>
      <c r="C14" s="14" t="s">
        <v>24</v>
      </c>
      <c r="D14" s="14" t="s">
        <v>24</v>
      </c>
      <c r="E14" s="14" t="s">
        <v>24</v>
      </c>
      <c r="F14" s="14" t="s">
        <v>24</v>
      </c>
      <c r="G14" s="14">
        <f t="shared" ref="G14:J14" si="0">AVERAGE(G3:G12)</f>
        <v>3.3</v>
      </c>
      <c r="H14" s="14">
        <f t="shared" si="0"/>
        <v>1.3</v>
      </c>
      <c r="I14" s="14">
        <f t="shared" si="0"/>
        <v>1.3</v>
      </c>
      <c r="J14" s="14">
        <f t="shared" si="0"/>
        <v>5.9</v>
      </c>
    </row>
    <row r="17" spans="1:10" x14ac:dyDescent="0.25">
      <c r="A17"/>
      <c r="F17"/>
    </row>
    <row r="19" spans="1:10" x14ac:dyDescent="0.25">
      <c r="D19"/>
    </row>
    <row r="26" spans="1:10" s="2" customForma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ht="21" x14ac:dyDescent="0.35">
      <c r="A27" s="15" t="s">
        <v>25</v>
      </c>
      <c r="B27" s="16" t="s">
        <v>11</v>
      </c>
      <c r="C27" s="16"/>
      <c r="D27" s="16" t="s">
        <v>15</v>
      </c>
      <c r="E27" s="16"/>
      <c r="F27" s="16" t="s">
        <v>18</v>
      </c>
      <c r="G27" s="16"/>
    </row>
    <row r="28" spans="1:10" ht="21" x14ac:dyDescent="0.35">
      <c r="A28" s="17" t="s">
        <v>27</v>
      </c>
      <c r="B28" s="18">
        <f>SUMIF(Table3[Country],"United States",Table3[Gold Medals])</f>
        <v>30</v>
      </c>
      <c r="C28" s="18"/>
      <c r="D28" s="18">
        <f>SUMIF(Table3[Country],"Russia",Table3[Gold Medals])</f>
        <v>2</v>
      </c>
      <c r="E28" s="18"/>
      <c r="F28" s="18">
        <f>SUMIF(Table3[Country],"Australia",Table3[Gold Medals])</f>
        <v>1</v>
      </c>
      <c r="G28" s="18"/>
    </row>
    <row r="29" spans="1:10" ht="21" x14ac:dyDescent="0.35">
      <c r="A29" s="17" t="s">
        <v>26</v>
      </c>
      <c r="B29" s="18">
        <f>SUMIF(Table3[Country],"United States",Table3[Silver Medals])</f>
        <v>9</v>
      </c>
      <c r="C29" s="18"/>
      <c r="D29" s="18">
        <f>SUMIF(Table3[Country],"Russia",Table3[Silver Medals])</f>
        <v>1</v>
      </c>
      <c r="E29" s="18"/>
      <c r="F29" s="18">
        <f>SUMIF(Table3[Country],"Australia",Table3[Silver Medals])</f>
        <v>3</v>
      </c>
      <c r="G29" s="18"/>
    </row>
    <row r="30" spans="1:10" ht="21" x14ac:dyDescent="0.35">
      <c r="A30" s="17" t="s">
        <v>28</v>
      </c>
      <c r="B30" s="18">
        <f>SUMIF(Table3[Country],"United States",Table3[Bronze Medals])</f>
        <v>9</v>
      </c>
      <c r="C30" s="18"/>
      <c r="D30" s="18">
        <f>SUMIF(Table3[Country],"Russia",Table3[Bronze Medals])</f>
        <v>3</v>
      </c>
      <c r="E30" s="18"/>
      <c r="F30" s="18">
        <f>SUMIF(Table3[Country],"Australia",Table3[Bronze Medals])</f>
        <v>1</v>
      </c>
      <c r="G30" s="18"/>
    </row>
    <row r="32" spans="1:10" x14ac:dyDescent="0.25">
      <c r="H32"/>
    </row>
    <row r="33" spans="8:8" x14ac:dyDescent="0.25">
      <c r="H33"/>
    </row>
    <row r="51" spans="1:1" x14ac:dyDescent="0.25">
      <c r="A51" s="19" t="s">
        <v>29</v>
      </c>
    </row>
    <row r="52" spans="1:1" x14ac:dyDescent="0.25">
      <c r="A52" s="19" t="s">
        <v>30</v>
      </c>
    </row>
  </sheetData>
  <mergeCells count="13">
    <mergeCell ref="F30:G30"/>
    <mergeCell ref="F29:G29"/>
    <mergeCell ref="F28:G28"/>
    <mergeCell ref="B28:C28"/>
    <mergeCell ref="B29:C29"/>
    <mergeCell ref="B30:C30"/>
    <mergeCell ref="D28:E28"/>
    <mergeCell ref="D29:E29"/>
    <mergeCell ref="D30:E30"/>
    <mergeCell ref="A1:J1"/>
    <mergeCell ref="B27:C27"/>
    <mergeCell ref="D27:E27"/>
    <mergeCell ref="F27:G27"/>
  </mergeCells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coedefault</dc:creator>
  <cp:lastModifiedBy>coedefault</cp:lastModifiedBy>
  <dcterms:created xsi:type="dcterms:W3CDTF">2013-06-03T13:41:52Z</dcterms:created>
  <dcterms:modified xsi:type="dcterms:W3CDTF">2013-06-03T14:52:28Z</dcterms:modified>
</cp:coreProperties>
</file>